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Расчет №31" sheetId="1" r:id="rId1"/>
    <sheet name="Расчет №31-1" sheetId="2" r:id="rId2"/>
  </sheets>
  <calcPr calcId="152511"/>
</workbook>
</file>

<file path=xl/calcChain.xml><?xml version="1.0" encoding="utf-8"?>
<calcChain xmlns="http://schemas.openxmlformats.org/spreadsheetml/2006/main">
  <c r="C37" i="2" l="1"/>
  <c r="E36" i="2"/>
  <c r="D36" i="2"/>
  <c r="F36" i="2" s="1"/>
  <c r="E35" i="2"/>
  <c r="D35" i="2"/>
  <c r="E34" i="2"/>
  <c r="D34" i="2"/>
  <c r="F34" i="2" s="1"/>
  <c r="E33" i="2"/>
  <c r="D33" i="2"/>
  <c r="E31" i="2"/>
  <c r="D31" i="2"/>
  <c r="F31" i="2" s="1"/>
  <c r="E30" i="2"/>
  <c r="D30" i="2"/>
  <c r="E29" i="2"/>
  <c r="D29" i="2"/>
  <c r="F29" i="2" s="1"/>
  <c r="E28" i="2"/>
  <c r="D28" i="2"/>
  <c r="E27" i="2"/>
  <c r="D27" i="2"/>
  <c r="C14" i="2"/>
  <c r="F19" i="2" s="1"/>
  <c r="C34" i="1"/>
  <c r="E33" i="1"/>
  <c r="D33" i="1"/>
  <c r="E32" i="1"/>
  <c r="D32" i="1"/>
  <c r="E31" i="1"/>
  <c r="D31" i="1"/>
  <c r="E30" i="1"/>
  <c r="D30" i="1"/>
  <c r="E28" i="1"/>
  <c r="D28" i="1"/>
  <c r="E27" i="1"/>
  <c r="D27" i="1"/>
  <c r="E26" i="1"/>
  <c r="D26" i="1"/>
  <c r="E25" i="1"/>
  <c r="D25" i="1"/>
  <c r="E24" i="1"/>
  <c r="D24" i="1"/>
  <c r="C15" i="1"/>
  <c r="C14" i="1"/>
  <c r="F31" i="1" l="1"/>
  <c r="F33" i="1"/>
  <c r="F26" i="1"/>
  <c r="F28" i="1"/>
  <c r="F25" i="1"/>
  <c r="F27" i="1"/>
  <c r="F30" i="1"/>
  <c r="F32" i="1"/>
  <c r="F28" i="2"/>
  <c r="F30" i="2"/>
  <c r="F33" i="2"/>
  <c r="F35" i="2"/>
  <c r="D34" i="1"/>
  <c r="D37" i="2"/>
  <c r="F18" i="2"/>
  <c r="F20" i="2" s="1"/>
  <c r="F27" i="2"/>
  <c r="F24" i="1"/>
  <c r="F37" i="2" l="1"/>
  <c r="F34" i="1"/>
</calcChain>
</file>

<file path=xl/sharedStrings.xml><?xml version="1.0" encoding="utf-8"?>
<sst xmlns="http://schemas.openxmlformats.org/spreadsheetml/2006/main" count="83" uniqueCount="45">
  <si>
    <t>Утверждаю :</t>
  </si>
  <si>
    <t>Директор МУП ПУЖКХ  Аургазинского</t>
  </si>
  <si>
    <t>района  Республики Башкортостан</t>
  </si>
  <si>
    <t xml:space="preserve"> ____________________А. А. Габбасов</t>
  </si>
  <si>
    <t>Р А С Ч Е Т № 31</t>
  </si>
  <si>
    <t xml:space="preserve">V зд.  = </t>
  </si>
  <si>
    <r>
      <t>м</t>
    </r>
    <r>
      <rPr>
        <vertAlign val="superscript"/>
        <sz val="10"/>
        <rFont val="Arial"/>
        <family val="2"/>
        <charset val="204"/>
      </rPr>
      <t>3</t>
    </r>
  </si>
  <si>
    <t>счетчик</t>
  </si>
  <si>
    <t>V гар. =</t>
  </si>
  <si>
    <t>нет счетчика</t>
  </si>
  <si>
    <t>Формула расчета количества поставляемой тепловой энергии:</t>
  </si>
  <si>
    <r>
      <t>Q= V*g*(tвн-(-tсрно))*24(часа)*Z*10</t>
    </r>
    <r>
      <rPr>
        <vertAlign val="superscript"/>
        <sz val="10"/>
        <rFont val="Arial"/>
        <family val="2"/>
        <charset val="204"/>
      </rPr>
      <t>-6</t>
    </r>
    <r>
      <rPr>
        <sz val="10"/>
        <rFont val="Arial"/>
        <family val="2"/>
        <charset val="204"/>
      </rPr>
      <t xml:space="preserve"> =</t>
    </r>
  </si>
  <si>
    <t>Гкал в сутки</t>
  </si>
  <si>
    <t xml:space="preserve">руб. </t>
  </si>
  <si>
    <t>Отапливаемый период</t>
  </si>
  <si>
    <t>Кол-во отапливаемых суток</t>
  </si>
  <si>
    <t>Потребность тепловой энергии, Гкал</t>
  </si>
  <si>
    <t>Цена за             1 Гкал , руб.</t>
  </si>
  <si>
    <t>Сумма, руб.</t>
  </si>
  <si>
    <t>Январь</t>
  </si>
  <si>
    <t>Февраль</t>
  </si>
  <si>
    <t>Март</t>
  </si>
  <si>
    <t>Апрель</t>
  </si>
  <si>
    <t>Май</t>
  </si>
  <si>
    <t>Сентябрь</t>
  </si>
  <si>
    <t>Октябрь</t>
  </si>
  <si>
    <t>Ноябрь</t>
  </si>
  <si>
    <t>Декабрь</t>
  </si>
  <si>
    <t>Итого</t>
  </si>
  <si>
    <t>х</t>
  </si>
  <si>
    <t>Сайфуллина А.А.</t>
  </si>
  <si>
    <t>Р А С Ч Е Т № 31-1</t>
  </si>
  <si>
    <r>
      <t>в том числе: Qот.= 514*0,7*10-(-7,1)*24*10</t>
    </r>
    <r>
      <rPr>
        <vertAlign val="superscript"/>
        <sz val="10"/>
        <rFont val="Arial"/>
        <family val="2"/>
        <charset val="204"/>
      </rPr>
      <t>-6</t>
    </r>
    <r>
      <rPr>
        <sz val="10"/>
        <rFont val="Arial"/>
        <family val="2"/>
        <charset val="204"/>
      </rPr>
      <t>=</t>
    </r>
  </si>
  <si>
    <r>
      <t>Qвент.=514*0,09 *10-(-7,1)*24*10</t>
    </r>
    <r>
      <rPr>
        <vertAlign val="superscript"/>
        <sz val="10"/>
        <rFont val="Arial"/>
        <family val="2"/>
        <charset val="204"/>
      </rPr>
      <t>-6</t>
    </r>
    <r>
      <rPr>
        <sz val="10"/>
        <rFont val="Arial"/>
        <family val="2"/>
        <charset val="204"/>
      </rPr>
      <t>=</t>
    </r>
  </si>
  <si>
    <t>Примечание: расчет сделан на основании "Инструкции по расчету тарифов на тепловую энергию для энергоснабжающих организаций Республики Башкортостан" Уфа-2003 год.</t>
  </si>
  <si>
    <t>Инженер</t>
  </si>
  <si>
    <t xml:space="preserve">Приложение    к договору №       от            2017 года </t>
  </si>
  <si>
    <t xml:space="preserve">Приложение    к договору №       от            2018 года </t>
  </si>
  <si>
    <t>"_____"_____________________2018 г.</t>
  </si>
  <si>
    <t>стоимости  тепловой энергии на отопление  и вентиляцию помещений  ПАО "Башинформсвязь" Стерлитамакский межрайонный узел электрической связи Толбазинский РУС по адресу: РБ, Аургазинский район, с Толбазы,  ул. Первомайская 12; ул. Ленина 115а, 115б на 2018 год</t>
  </si>
  <si>
    <t>за 1 Гкал. (НДС не предусмотрен)  утвержденного Постановлением № 733 от 18 декабря 2017 года Государственного комитета Республики Башкортостан по тарифам</t>
  </si>
  <si>
    <t>стоимости  тепла на отопление  гаража  ПАО "Башинформсвязь" Стерлитамакский межрайонный узел электрической связи Толбазинский РУС по адресу: РБ, Аургазинский район, с Толбазы, ул. Ленина 115/1 на 2018 год</t>
  </si>
  <si>
    <t xml:space="preserve">Стоимость тепловой энергии с 01.01.2018 года -  </t>
  </si>
  <si>
    <t xml:space="preserve">Стоимость тепловой энергии с 01.07.2018 года -  </t>
  </si>
  <si>
    <t>за 1 Гкал. (НДС не предусмотрен)  утвержденного Постановлением № 733 от 19 декабря 2017 года Государственного комитета Республики Башкортостан по тарифам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</si>
</sst>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Arial"/>
      <family val="2"/>
      <charset val="204"/>
    </font>
    <font>
      <vertAlign val="superscript"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0" xfId="0" applyFont="1" applyFill="1"/>
    <xf numFmtId="0" fontId="2" fillId="2" borderId="0" xfId="0" applyFont="1" applyFill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/>
    <xf numFmtId="165" fontId="7" fillId="0" borderId="0" xfId="0" applyNumberFormat="1" applyFont="1" applyAlignment="1">
      <alignment horizontal="center"/>
    </xf>
    <xf numFmtId="0" fontId="2" fillId="2" borderId="0" xfId="0" applyFont="1" applyFill="1"/>
    <xf numFmtId="165" fontId="8" fillId="0" borderId="0" xfId="0" applyNumberFormat="1" applyFont="1" applyAlignment="1">
      <alignment horizontal="center"/>
    </xf>
    <xf numFmtId="0" fontId="7" fillId="2" borderId="0" xfId="0" applyFont="1" applyFill="1"/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165" fontId="2" fillId="0" borderId="2" xfId="1" applyNumberFormat="1" applyFont="1" applyBorder="1" applyAlignment="1">
      <alignment horizontal="center" vertical="top" wrapText="1"/>
    </xf>
    <xf numFmtId="2" fontId="0" fillId="0" borderId="0" xfId="0" applyNumberFormat="1"/>
    <xf numFmtId="0" fontId="2" fillId="0" borderId="2" xfId="0" applyFont="1" applyBorder="1" applyAlignment="1">
      <alignment horizontal="justify" vertical="top"/>
    </xf>
    <xf numFmtId="0" fontId="2" fillId="0" borderId="2" xfId="0" applyFont="1" applyBorder="1" applyAlignment="1">
      <alignment horizontal="center" vertical="top"/>
    </xf>
    <xf numFmtId="0" fontId="8" fillId="0" borderId="0" xfId="0" applyFont="1"/>
    <xf numFmtId="0" fontId="8" fillId="0" borderId="2" xfId="0" applyFont="1" applyBorder="1" applyAlignment="1">
      <alignment horizontal="justify" vertical="top" wrapText="1"/>
    </xf>
    <xf numFmtId="0" fontId="8" fillId="0" borderId="2" xfId="0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top" wrapText="1"/>
    </xf>
    <xf numFmtId="2" fontId="2" fillId="0" borderId="0" xfId="0" applyNumberFormat="1" applyFont="1" applyBorder="1" applyAlignment="1">
      <alignment horizontal="center" vertical="top" wrapText="1"/>
    </xf>
    <xf numFmtId="165" fontId="2" fillId="0" borderId="0" xfId="0" applyNumberFormat="1" applyFont="1" applyBorder="1" applyAlignment="1">
      <alignment horizontal="center"/>
    </xf>
    <xf numFmtId="165" fontId="7" fillId="2" borderId="0" xfId="0" applyNumberFormat="1" applyFont="1" applyFill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7" fillId="2" borderId="0" xfId="0" applyFont="1" applyFill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topLeftCell="A16" zoomScale="130" zoomScaleNormal="130" workbookViewId="0">
      <selection activeCell="A21" sqref="A21"/>
    </sheetView>
  </sheetViews>
  <sheetFormatPr defaultRowHeight="15" x14ac:dyDescent="0.25"/>
  <cols>
    <col min="1" max="1" width="5.140625" customWidth="1"/>
    <col min="6" max="6" width="21.5703125" customWidth="1"/>
  </cols>
  <sheetData>
    <row r="1" spans="1:8" x14ac:dyDescent="0.25">
      <c r="A1" s="1"/>
      <c r="B1" s="1"/>
      <c r="C1" s="2"/>
      <c r="D1" s="3" t="s">
        <v>37</v>
      </c>
      <c r="E1" s="2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 t="s">
        <v>0</v>
      </c>
      <c r="E3" s="1"/>
      <c r="F3" s="1"/>
      <c r="G3" s="1"/>
      <c r="H3" s="4"/>
    </row>
    <row r="4" spans="1:8" x14ac:dyDescent="0.25">
      <c r="A4" s="1"/>
      <c r="B4" s="1"/>
      <c r="C4" s="1"/>
      <c r="D4" s="1" t="s">
        <v>1</v>
      </c>
      <c r="E4" s="1"/>
      <c r="F4" s="1"/>
      <c r="G4" s="1"/>
      <c r="H4" s="4"/>
    </row>
    <row r="5" spans="1:8" x14ac:dyDescent="0.25">
      <c r="A5" s="1"/>
      <c r="B5" s="1"/>
      <c r="C5" s="1"/>
      <c r="D5" s="1" t="s">
        <v>2</v>
      </c>
      <c r="E5" s="1"/>
      <c r="F5" s="1"/>
      <c r="G5" s="1"/>
      <c r="H5" s="1"/>
    </row>
    <row r="6" spans="1:8" x14ac:dyDescent="0.25">
      <c r="A6" s="1"/>
      <c r="B6" s="1"/>
      <c r="C6" s="1"/>
      <c r="D6" s="1" t="s">
        <v>3</v>
      </c>
      <c r="E6" s="1"/>
      <c r="F6" s="1"/>
      <c r="G6" s="1"/>
      <c r="H6" s="1"/>
    </row>
    <row r="7" spans="1:8" x14ac:dyDescent="0.25">
      <c r="A7" s="1"/>
      <c r="B7" s="1"/>
      <c r="C7" s="1"/>
      <c r="D7" s="1" t="s">
        <v>38</v>
      </c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ht="18" x14ac:dyDescent="0.25">
      <c r="A10" s="1"/>
      <c r="B10" s="44" t="s">
        <v>4</v>
      </c>
      <c r="C10" s="44"/>
      <c r="D10" s="44"/>
      <c r="E10" s="44"/>
      <c r="F10" s="44"/>
      <c r="G10" s="44"/>
      <c r="H10" s="5"/>
    </row>
    <row r="11" spans="1:8" ht="18" x14ac:dyDescent="0.25">
      <c r="A11" s="1"/>
      <c r="B11" s="6"/>
      <c r="C11" s="6"/>
      <c r="D11" s="6"/>
      <c r="E11" s="6"/>
      <c r="F11" s="6"/>
      <c r="G11" s="6"/>
      <c r="H11" s="6"/>
    </row>
    <row r="12" spans="1:8" ht="66" customHeight="1" x14ac:dyDescent="0.25">
      <c r="A12" s="1"/>
      <c r="B12" s="45" t="s">
        <v>39</v>
      </c>
      <c r="C12" s="45"/>
      <c r="D12" s="45"/>
      <c r="E12" s="45"/>
      <c r="F12" s="45"/>
      <c r="G12" s="7"/>
      <c r="H12" s="7"/>
    </row>
    <row r="13" spans="1:8" x14ac:dyDescent="0.25">
      <c r="A13" s="1"/>
      <c r="B13" s="8" t="s">
        <v>5</v>
      </c>
      <c r="C13" s="4">
        <v>3306.3</v>
      </c>
      <c r="D13" s="9" t="s">
        <v>6</v>
      </c>
      <c r="E13" s="10" t="s">
        <v>7</v>
      </c>
      <c r="F13" s="46"/>
      <c r="G13" s="11"/>
      <c r="H13" s="11"/>
    </row>
    <row r="14" spans="1:8" x14ac:dyDescent="0.25">
      <c r="A14" s="1"/>
      <c r="B14" s="8" t="s">
        <v>8</v>
      </c>
      <c r="C14" s="4">
        <f>1167</f>
        <v>1167</v>
      </c>
      <c r="D14" s="9" t="s">
        <v>6</v>
      </c>
      <c r="E14" s="10" t="s">
        <v>7</v>
      </c>
      <c r="F14" s="46"/>
      <c r="G14" s="11"/>
      <c r="H14" s="11"/>
    </row>
    <row r="15" spans="1:8" x14ac:dyDescent="0.25">
      <c r="A15" s="1"/>
      <c r="B15" s="8" t="s">
        <v>8</v>
      </c>
      <c r="C15" s="4">
        <f>514</f>
        <v>514</v>
      </c>
      <c r="D15" s="9" t="s">
        <v>6</v>
      </c>
      <c r="E15" s="12" t="s">
        <v>9</v>
      </c>
      <c r="F15" s="11"/>
      <c r="G15" s="11"/>
      <c r="H15" s="11"/>
    </row>
    <row r="16" spans="1:8" x14ac:dyDescent="0.25">
      <c r="A16" s="1"/>
      <c r="B16" s="1" t="s">
        <v>10</v>
      </c>
      <c r="C16" s="1"/>
      <c r="D16" s="1"/>
      <c r="E16" s="1"/>
      <c r="F16" s="1"/>
      <c r="G16" s="1"/>
      <c r="H16" s="1"/>
    </row>
    <row r="17" spans="1:8" x14ac:dyDescent="0.25">
      <c r="A17" s="1"/>
      <c r="B17" s="47" t="s">
        <v>11</v>
      </c>
      <c r="C17" s="47"/>
      <c r="D17" s="47"/>
      <c r="E17" s="13">
        <v>1.76</v>
      </c>
      <c r="F17" s="14" t="s">
        <v>12</v>
      </c>
      <c r="G17" s="1"/>
      <c r="H17" s="15"/>
    </row>
    <row r="18" spans="1:8" x14ac:dyDescent="0.25">
      <c r="A18" s="1"/>
      <c r="B18" s="1"/>
      <c r="C18" s="1"/>
      <c r="D18" s="1"/>
      <c r="E18" s="1"/>
      <c r="F18" s="16"/>
      <c r="G18" s="14"/>
      <c r="H18" s="15"/>
    </row>
    <row r="19" spans="1:8" ht="39.75" customHeight="1" x14ac:dyDescent="0.25">
      <c r="A19" s="48" t="s">
        <v>42</v>
      </c>
      <c r="B19" s="48"/>
      <c r="C19" s="48"/>
      <c r="D19" s="48"/>
      <c r="E19" s="17">
        <v>1586.93</v>
      </c>
      <c r="F19" s="18" t="s">
        <v>13</v>
      </c>
      <c r="G19" s="18"/>
      <c r="H19" s="18"/>
    </row>
    <row r="20" spans="1:8" x14ac:dyDescent="0.25">
      <c r="A20" s="48" t="s">
        <v>43</v>
      </c>
      <c r="B20" s="48"/>
      <c r="C20" s="48"/>
      <c r="D20" s="48"/>
      <c r="E20" s="17">
        <v>1660.72</v>
      </c>
      <c r="F20" s="18" t="s">
        <v>13</v>
      </c>
      <c r="G20" s="18"/>
      <c r="H20" s="18"/>
    </row>
    <row r="21" spans="1:8" ht="66" customHeight="1" x14ac:dyDescent="0.25">
      <c r="A21" s="1"/>
      <c r="B21" s="42" t="s">
        <v>44</v>
      </c>
      <c r="C21" s="42"/>
      <c r="D21" s="42"/>
      <c r="E21" s="42"/>
      <c r="F21" s="42"/>
      <c r="G21" s="19"/>
      <c r="H21" s="18"/>
    </row>
    <row r="22" spans="1:8" x14ac:dyDescent="0.25">
      <c r="A22" s="1"/>
      <c r="B22" s="43"/>
      <c r="C22" s="43"/>
      <c r="D22" s="43"/>
      <c r="E22" s="43"/>
      <c r="F22" s="43"/>
      <c r="G22" s="43"/>
      <c r="H22" s="43"/>
    </row>
    <row r="23" spans="1:8" ht="76.5" x14ac:dyDescent="0.25">
      <c r="A23" s="1"/>
      <c r="B23" s="20" t="s">
        <v>14</v>
      </c>
      <c r="C23" s="21" t="s">
        <v>15</v>
      </c>
      <c r="D23" s="20" t="s">
        <v>16</v>
      </c>
      <c r="E23" s="22" t="s">
        <v>17</v>
      </c>
      <c r="F23" s="20" t="s">
        <v>18</v>
      </c>
    </row>
    <row r="24" spans="1:8" x14ac:dyDescent="0.25">
      <c r="A24" s="1"/>
      <c r="B24" s="23" t="s">
        <v>19</v>
      </c>
      <c r="C24" s="24">
        <v>31</v>
      </c>
      <c r="D24" s="25">
        <f>$E$17*C24</f>
        <v>54.56</v>
      </c>
      <c r="E24" s="26">
        <f>$E$19</f>
        <v>1586.93</v>
      </c>
      <c r="F24" s="25">
        <f>E24*D24</f>
        <v>86582.900800000003</v>
      </c>
    </row>
    <row r="25" spans="1:8" x14ac:dyDescent="0.25">
      <c r="A25" s="1"/>
      <c r="B25" s="23" t="s">
        <v>20</v>
      </c>
      <c r="C25" s="24">
        <v>28</v>
      </c>
      <c r="D25" s="27">
        <f>$E$17*C25</f>
        <v>49.28</v>
      </c>
      <c r="E25" s="26">
        <f>$E$19</f>
        <v>1586.93</v>
      </c>
      <c r="F25" s="25">
        <f>E25*D25</f>
        <v>78203.910400000008</v>
      </c>
    </row>
    <row r="26" spans="1:8" x14ac:dyDescent="0.25">
      <c r="A26" s="1"/>
      <c r="B26" s="23" t="s">
        <v>21</v>
      </c>
      <c r="C26" s="24">
        <v>31</v>
      </c>
      <c r="D26" s="25">
        <f>$E$17*C26</f>
        <v>54.56</v>
      </c>
      <c r="E26" s="26">
        <f>$E$19</f>
        <v>1586.93</v>
      </c>
      <c r="F26" s="25">
        <f>E26*D26</f>
        <v>86582.900800000003</v>
      </c>
    </row>
    <row r="27" spans="1:8" x14ac:dyDescent="0.25">
      <c r="A27" s="1"/>
      <c r="B27" s="23" t="s">
        <v>22</v>
      </c>
      <c r="C27" s="24">
        <v>30</v>
      </c>
      <c r="D27" s="25">
        <f>$E$17*C27</f>
        <v>52.8</v>
      </c>
      <c r="E27" s="26">
        <f>$E$19</f>
        <v>1586.93</v>
      </c>
      <c r="F27" s="25">
        <f>E27*D27</f>
        <v>83789.903999999995</v>
      </c>
    </row>
    <row r="28" spans="1:8" x14ac:dyDescent="0.25">
      <c r="A28" s="1"/>
      <c r="B28" s="23" t="s">
        <v>23</v>
      </c>
      <c r="C28" s="24">
        <v>10</v>
      </c>
      <c r="D28" s="25">
        <f>$E$17*C28</f>
        <v>17.600000000000001</v>
      </c>
      <c r="E28" s="26">
        <f>$E$19</f>
        <v>1586.93</v>
      </c>
      <c r="F28" s="25">
        <f>E28*D28</f>
        <v>27929.968000000004</v>
      </c>
      <c r="H28" s="28"/>
    </row>
    <row r="29" spans="1:8" x14ac:dyDescent="0.25">
      <c r="A29" s="1"/>
      <c r="B29" s="23"/>
      <c r="C29" s="24"/>
      <c r="D29" s="25"/>
      <c r="E29" s="26"/>
      <c r="F29" s="25"/>
      <c r="H29" s="28"/>
    </row>
    <row r="30" spans="1:8" x14ac:dyDescent="0.25">
      <c r="A30" s="1"/>
      <c r="B30" s="29" t="s">
        <v>24</v>
      </c>
      <c r="C30" s="30">
        <v>10</v>
      </c>
      <c r="D30" s="25">
        <f>$E$17*C30</f>
        <v>17.600000000000001</v>
      </c>
      <c r="E30" s="26">
        <f>$E$20</f>
        <v>1660.72</v>
      </c>
      <c r="F30" s="25">
        <f>E30*D30</f>
        <v>29228.672000000002</v>
      </c>
      <c r="H30" s="28"/>
    </row>
    <row r="31" spans="1:8" x14ac:dyDescent="0.25">
      <c r="A31" s="1"/>
      <c r="B31" s="23" t="s">
        <v>25</v>
      </c>
      <c r="C31" s="24">
        <v>31</v>
      </c>
      <c r="D31" s="25">
        <f>$E$17*C31</f>
        <v>54.56</v>
      </c>
      <c r="E31" s="26">
        <f>$E$20</f>
        <v>1660.72</v>
      </c>
      <c r="F31" s="25">
        <f>E31*D31</f>
        <v>90608.883200000011</v>
      </c>
      <c r="H31" s="28"/>
    </row>
    <row r="32" spans="1:8" x14ac:dyDescent="0.25">
      <c r="A32" s="1"/>
      <c r="B32" s="23" t="s">
        <v>26</v>
      </c>
      <c r="C32" s="24">
        <v>30</v>
      </c>
      <c r="D32" s="25">
        <f>$E$17*C32</f>
        <v>52.8</v>
      </c>
      <c r="E32" s="26">
        <f>$E$20</f>
        <v>1660.72</v>
      </c>
      <c r="F32" s="25">
        <f>E32*D32</f>
        <v>87686.016000000003</v>
      </c>
      <c r="H32" s="28"/>
    </row>
    <row r="33" spans="1:8" x14ac:dyDescent="0.25">
      <c r="A33" s="1"/>
      <c r="B33" s="23" t="s">
        <v>27</v>
      </c>
      <c r="C33" s="24">
        <v>31</v>
      </c>
      <c r="D33" s="25">
        <f>$E$17*C33</f>
        <v>54.56</v>
      </c>
      <c r="E33" s="26">
        <f>$E$20</f>
        <v>1660.72</v>
      </c>
      <c r="F33" s="25">
        <f>E33*D33</f>
        <v>90608.883200000011</v>
      </c>
      <c r="H33" s="28"/>
    </row>
    <row r="34" spans="1:8" x14ac:dyDescent="0.25">
      <c r="A34" s="31"/>
      <c r="B34" s="32" t="s">
        <v>28</v>
      </c>
      <c r="C34" s="33">
        <f>SUM(C24:C33)</f>
        <v>232</v>
      </c>
      <c r="D34" s="34">
        <f>SUM(D24:D33)</f>
        <v>408.32</v>
      </c>
      <c r="E34" s="33" t="s">
        <v>29</v>
      </c>
      <c r="F34" s="35">
        <f>F24+F25+F26+F27+F28+F30+F31+F32+F33</f>
        <v>661222.03839999996</v>
      </c>
      <c r="H34" s="28"/>
    </row>
    <row r="35" spans="1:8" x14ac:dyDescent="0.25">
      <c r="A35" s="1"/>
      <c r="B35" s="36"/>
      <c r="C35" s="36"/>
      <c r="D35" s="37"/>
      <c r="E35" s="37"/>
      <c r="F35" s="38"/>
      <c r="G35" s="37"/>
      <c r="H35" s="38"/>
    </row>
    <row r="36" spans="1:8" x14ac:dyDescent="0.25">
      <c r="A36" s="1"/>
      <c r="B36" s="36"/>
      <c r="C36" s="36"/>
      <c r="D36" s="37"/>
      <c r="E36" s="37"/>
      <c r="F36" s="38"/>
      <c r="G36" s="37"/>
      <c r="H36" s="38"/>
    </row>
    <row r="37" spans="1:8" x14ac:dyDescent="0.25">
      <c r="A37" s="1"/>
      <c r="B37" s="36"/>
      <c r="C37" s="36"/>
      <c r="D37" s="37"/>
      <c r="E37" s="37"/>
      <c r="F37" s="38"/>
      <c r="G37" s="37"/>
      <c r="H37" s="38"/>
    </row>
    <row r="38" spans="1:8" x14ac:dyDescent="0.25">
      <c r="A38" s="1"/>
      <c r="B38" s="1" t="s">
        <v>35</v>
      </c>
      <c r="C38" s="1"/>
      <c r="D38" s="1"/>
      <c r="E38" s="1" t="s">
        <v>30</v>
      </c>
      <c r="F38" s="1"/>
      <c r="G38" s="1"/>
      <c r="H38" s="1"/>
    </row>
    <row r="39" spans="1:8" x14ac:dyDescent="0.25">
      <c r="A39" s="1"/>
      <c r="B39" s="36"/>
      <c r="C39" s="36"/>
      <c r="D39" s="37"/>
      <c r="E39" s="37"/>
      <c r="F39" s="38"/>
      <c r="G39" s="37"/>
      <c r="H39" s="38"/>
    </row>
  </sheetData>
  <mergeCells count="8">
    <mergeCell ref="B21:F21"/>
    <mergeCell ref="B22:H22"/>
    <mergeCell ref="B10:G10"/>
    <mergeCell ref="B12:F12"/>
    <mergeCell ref="F13:F14"/>
    <mergeCell ref="B17:D17"/>
    <mergeCell ref="A19:D19"/>
    <mergeCell ref="A20:D20"/>
  </mergeCells>
  <pageMargins left="0.25" right="0.25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zoomScale="130" zoomScaleNormal="130" workbookViewId="0">
      <selection activeCell="B10" sqref="B10:G10"/>
    </sheetView>
  </sheetViews>
  <sheetFormatPr defaultRowHeight="15" x14ac:dyDescent="0.25"/>
  <cols>
    <col min="1" max="1" width="3.42578125" customWidth="1"/>
    <col min="5" max="5" width="14.5703125" customWidth="1"/>
  </cols>
  <sheetData>
    <row r="1" spans="1:7" x14ac:dyDescent="0.25">
      <c r="A1" s="1"/>
      <c r="B1" s="1"/>
      <c r="C1" s="2"/>
      <c r="D1" s="3" t="s">
        <v>36</v>
      </c>
      <c r="E1" s="2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1"/>
      <c r="B3" s="1"/>
      <c r="C3" s="1"/>
      <c r="D3" s="1" t="s">
        <v>0</v>
      </c>
      <c r="E3" s="1"/>
      <c r="F3" s="1"/>
      <c r="G3" s="1"/>
    </row>
    <row r="4" spans="1:7" x14ac:dyDescent="0.25">
      <c r="A4" s="1"/>
      <c r="B4" s="1"/>
      <c r="C4" s="1"/>
      <c r="D4" s="1" t="s">
        <v>1</v>
      </c>
      <c r="E4" s="1"/>
      <c r="F4" s="1"/>
      <c r="G4" s="1"/>
    </row>
    <row r="5" spans="1:7" x14ac:dyDescent="0.25">
      <c r="A5" s="1"/>
      <c r="B5" s="1"/>
      <c r="C5" s="1"/>
      <c r="D5" s="1" t="s">
        <v>2</v>
      </c>
      <c r="E5" s="1"/>
      <c r="F5" s="1"/>
      <c r="G5" s="1"/>
    </row>
    <row r="6" spans="1:7" x14ac:dyDescent="0.25">
      <c r="A6" s="1"/>
      <c r="B6" s="1"/>
      <c r="C6" s="1"/>
      <c r="D6" s="1" t="s">
        <v>3</v>
      </c>
      <c r="E6" s="1"/>
      <c r="F6" s="1"/>
      <c r="G6" s="1"/>
    </row>
    <row r="7" spans="1:7" x14ac:dyDescent="0.25">
      <c r="A7" s="1"/>
      <c r="B7" s="1"/>
      <c r="C7" s="1"/>
      <c r="D7" s="1" t="s">
        <v>38</v>
      </c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18" x14ac:dyDescent="0.25">
      <c r="A10" s="1"/>
      <c r="B10" s="44" t="s">
        <v>31</v>
      </c>
      <c r="C10" s="44"/>
      <c r="D10" s="44"/>
      <c r="E10" s="44"/>
      <c r="F10" s="44"/>
      <c r="G10" s="44"/>
    </row>
    <row r="11" spans="1:7" ht="18" x14ac:dyDescent="0.25">
      <c r="A11" s="1"/>
      <c r="B11" s="6"/>
      <c r="C11" s="6"/>
      <c r="D11" s="6"/>
      <c r="E11" s="6"/>
      <c r="F11" s="6"/>
      <c r="G11" s="6"/>
    </row>
    <row r="12" spans="1:7" ht="66.75" customHeight="1" x14ac:dyDescent="0.25">
      <c r="A12" s="1"/>
      <c r="B12" s="51" t="s">
        <v>41</v>
      </c>
      <c r="C12" s="51"/>
      <c r="D12" s="51"/>
      <c r="E12" s="51"/>
      <c r="F12" s="51"/>
      <c r="G12" s="7"/>
    </row>
    <row r="13" spans="1:7" x14ac:dyDescent="0.25">
      <c r="A13" s="1"/>
      <c r="B13" s="8"/>
      <c r="C13" s="4"/>
      <c r="D13" s="9"/>
      <c r="E13" s="10"/>
      <c r="F13" s="46"/>
      <c r="G13" s="11"/>
    </row>
    <row r="14" spans="1:7" x14ac:dyDescent="0.25">
      <c r="A14" s="1"/>
      <c r="B14" s="8" t="s">
        <v>8</v>
      </c>
      <c r="C14" s="4">
        <f>514</f>
        <v>514</v>
      </c>
      <c r="D14" s="9" t="s">
        <v>6</v>
      </c>
      <c r="E14" s="12"/>
      <c r="F14" s="46"/>
      <c r="G14" s="11"/>
    </row>
    <row r="15" spans="1:7" x14ac:dyDescent="0.25">
      <c r="A15" s="1"/>
      <c r="B15" s="1"/>
      <c r="C15" s="1"/>
      <c r="D15" s="1"/>
      <c r="E15" s="1"/>
      <c r="F15" s="11"/>
      <c r="G15" s="11"/>
    </row>
    <row r="16" spans="1:7" x14ac:dyDescent="0.25">
      <c r="A16" s="1"/>
      <c r="B16" s="1" t="s">
        <v>10</v>
      </c>
      <c r="C16" s="1"/>
      <c r="D16" s="1"/>
      <c r="E16" s="1"/>
      <c r="F16" s="1"/>
      <c r="G16" s="1"/>
    </row>
    <row r="17" spans="1:7" ht="30.75" customHeight="1" x14ac:dyDescent="0.25">
      <c r="A17" s="1"/>
      <c r="B17" s="52" t="s">
        <v>11</v>
      </c>
      <c r="C17" s="52"/>
      <c r="D17" s="52"/>
      <c r="E17" s="13">
        <v>0.16700000000000001</v>
      </c>
      <c r="F17" s="14" t="s">
        <v>12</v>
      </c>
      <c r="G17" s="1"/>
    </row>
    <row r="18" spans="1:7" ht="31.5" customHeight="1" x14ac:dyDescent="0.25">
      <c r="B18" s="50" t="s">
        <v>32</v>
      </c>
      <c r="C18" s="50"/>
      <c r="D18" s="50"/>
      <c r="E18" s="50"/>
      <c r="F18" s="39">
        <f>C14*0.7*17.1*24*0.000001</f>
        <v>0.14766191999999997</v>
      </c>
      <c r="G18" s="14"/>
    </row>
    <row r="19" spans="1:7" x14ac:dyDescent="0.25">
      <c r="B19" s="50" t="s">
        <v>33</v>
      </c>
      <c r="C19" s="50"/>
      <c r="D19" s="50"/>
      <c r="E19" s="50"/>
      <c r="F19" s="39">
        <f>C14*0.09*17.1*24*0.000001</f>
        <v>1.8985103999999999E-2</v>
      </c>
      <c r="G19" s="14"/>
    </row>
    <row r="20" spans="1:7" x14ac:dyDescent="0.25">
      <c r="A20" s="1"/>
      <c r="B20" s="1"/>
      <c r="C20" s="1"/>
      <c r="D20" s="1"/>
      <c r="E20" s="8" t="s">
        <v>28</v>
      </c>
      <c r="F20" s="40">
        <f>F19+F18</f>
        <v>0.16664702399999998</v>
      </c>
      <c r="G20" s="14"/>
    </row>
    <row r="21" spans="1:7" ht="38.25" customHeight="1" x14ac:dyDescent="0.25">
      <c r="A21" s="1"/>
      <c r="B21" s="53" t="s">
        <v>34</v>
      </c>
      <c r="C21" s="53"/>
      <c r="D21" s="53"/>
      <c r="E21" s="53"/>
      <c r="F21" s="53"/>
      <c r="G21" s="53"/>
    </row>
    <row r="22" spans="1:7" ht="32.25" customHeight="1" x14ac:dyDescent="0.25">
      <c r="A22" s="48" t="s">
        <v>42</v>
      </c>
      <c r="B22" s="48"/>
      <c r="C22" s="48"/>
      <c r="D22" s="48"/>
      <c r="E22" s="17">
        <v>1586.93</v>
      </c>
      <c r="F22" s="18" t="s">
        <v>13</v>
      </c>
      <c r="G22" s="18"/>
    </row>
    <row r="23" spans="1:7" ht="34.5" customHeight="1" x14ac:dyDescent="0.25">
      <c r="A23" s="48" t="s">
        <v>43</v>
      </c>
      <c r="B23" s="48"/>
      <c r="C23" s="48"/>
      <c r="D23" s="48"/>
      <c r="E23" s="17">
        <v>1660.72</v>
      </c>
      <c r="F23" s="18" t="s">
        <v>13</v>
      </c>
      <c r="G23" s="18"/>
    </row>
    <row r="24" spans="1:7" ht="38.25" customHeight="1" x14ac:dyDescent="0.25">
      <c r="A24" s="1"/>
      <c r="B24" s="49" t="s">
        <v>40</v>
      </c>
      <c r="C24" s="49"/>
      <c r="D24" s="49"/>
      <c r="E24" s="49"/>
      <c r="F24" s="49"/>
      <c r="G24" s="49"/>
    </row>
    <row r="25" spans="1:7" x14ac:dyDescent="0.25">
      <c r="A25" s="1"/>
      <c r="B25" s="41"/>
      <c r="C25" s="41"/>
      <c r="D25" s="41"/>
      <c r="E25" s="41"/>
      <c r="F25" s="41"/>
      <c r="G25" s="41"/>
    </row>
    <row r="26" spans="1:7" ht="76.5" x14ac:dyDescent="0.25">
      <c r="A26" s="1"/>
      <c r="B26" s="20" t="s">
        <v>14</v>
      </c>
      <c r="C26" s="21" t="s">
        <v>15</v>
      </c>
      <c r="D26" s="20" t="s">
        <v>16</v>
      </c>
      <c r="E26" s="22" t="s">
        <v>17</v>
      </c>
      <c r="F26" s="20" t="s">
        <v>18</v>
      </c>
    </row>
    <row r="27" spans="1:7" x14ac:dyDescent="0.25">
      <c r="A27" s="1"/>
      <c r="B27" s="23" t="s">
        <v>19</v>
      </c>
      <c r="C27" s="24">
        <v>31</v>
      </c>
      <c r="D27" s="25">
        <f>$E$17*C27</f>
        <v>5.1770000000000005</v>
      </c>
      <c r="E27" s="26">
        <f>$E$22</f>
        <v>1586.93</v>
      </c>
      <c r="F27" s="26">
        <f>E27*D27</f>
        <v>8215.536610000001</v>
      </c>
    </row>
    <row r="28" spans="1:7" x14ac:dyDescent="0.25">
      <c r="A28" s="1"/>
      <c r="B28" s="23" t="s">
        <v>20</v>
      </c>
      <c r="C28" s="24">
        <v>28</v>
      </c>
      <c r="D28" s="27">
        <f>$E$17*C28</f>
        <v>4.6760000000000002</v>
      </c>
      <c r="E28" s="26">
        <f>$E$22</f>
        <v>1586.93</v>
      </c>
      <c r="F28" s="26">
        <f>E28*D28</f>
        <v>7420.4846800000005</v>
      </c>
    </row>
    <row r="29" spans="1:7" x14ac:dyDescent="0.25">
      <c r="A29" s="1"/>
      <c r="B29" s="23" t="s">
        <v>21</v>
      </c>
      <c r="C29" s="24">
        <v>31</v>
      </c>
      <c r="D29" s="25">
        <f>$E$17*C29</f>
        <v>5.1770000000000005</v>
      </c>
      <c r="E29" s="26">
        <f>$E$22</f>
        <v>1586.93</v>
      </c>
      <c r="F29" s="26">
        <f>E29*D29</f>
        <v>8215.536610000001</v>
      </c>
    </row>
    <row r="30" spans="1:7" x14ac:dyDescent="0.25">
      <c r="A30" s="1"/>
      <c r="B30" s="23" t="s">
        <v>22</v>
      </c>
      <c r="C30" s="24">
        <v>30</v>
      </c>
      <c r="D30" s="25">
        <f>$E$17*C30</f>
        <v>5.0100000000000007</v>
      </c>
      <c r="E30" s="26">
        <f>$E$22</f>
        <v>1586.93</v>
      </c>
      <c r="F30" s="26">
        <f>E30*D30</f>
        <v>7950.5193000000017</v>
      </c>
    </row>
    <row r="31" spans="1:7" x14ac:dyDescent="0.25">
      <c r="A31" s="1"/>
      <c r="B31" s="23" t="s">
        <v>23</v>
      </c>
      <c r="C31" s="24">
        <v>10</v>
      </c>
      <c r="D31" s="25">
        <f>$E$17*C31</f>
        <v>1.6700000000000002</v>
      </c>
      <c r="E31" s="26">
        <f>$E$22</f>
        <v>1586.93</v>
      </c>
      <c r="F31" s="26">
        <f>E31*D31</f>
        <v>2650.1731000000004</v>
      </c>
    </row>
    <row r="32" spans="1:7" x14ac:dyDescent="0.25">
      <c r="A32" s="1"/>
      <c r="B32" s="23"/>
      <c r="C32" s="24"/>
      <c r="D32" s="25"/>
      <c r="E32" s="26"/>
      <c r="F32" s="26"/>
    </row>
    <row r="33" spans="1:7" x14ac:dyDescent="0.25">
      <c r="A33" s="1"/>
      <c r="B33" s="29" t="s">
        <v>24</v>
      </c>
      <c r="C33" s="30">
        <v>10</v>
      </c>
      <c r="D33" s="25">
        <f>$E$17*C33</f>
        <v>1.6700000000000002</v>
      </c>
      <c r="E33" s="26">
        <f>$E$23</f>
        <v>1660.72</v>
      </c>
      <c r="F33" s="26">
        <f>E33*D33</f>
        <v>2773.4024000000004</v>
      </c>
    </row>
    <row r="34" spans="1:7" x14ac:dyDescent="0.25">
      <c r="A34" s="1"/>
      <c r="B34" s="23" t="s">
        <v>25</v>
      </c>
      <c r="C34" s="24">
        <v>31</v>
      </c>
      <c r="D34" s="25">
        <f>$E$17*C34</f>
        <v>5.1770000000000005</v>
      </c>
      <c r="E34" s="26">
        <f>$E$23</f>
        <v>1660.72</v>
      </c>
      <c r="F34" s="26">
        <f>E34*D34</f>
        <v>8597.5474400000003</v>
      </c>
    </row>
    <row r="35" spans="1:7" x14ac:dyDescent="0.25">
      <c r="A35" s="1"/>
      <c r="B35" s="23" t="s">
        <v>26</v>
      </c>
      <c r="C35" s="24">
        <v>30</v>
      </c>
      <c r="D35" s="25">
        <f>$E$17*C35</f>
        <v>5.0100000000000007</v>
      </c>
      <c r="E35" s="26">
        <f>$E$23</f>
        <v>1660.72</v>
      </c>
      <c r="F35" s="26">
        <f>E35*D35</f>
        <v>8320.2072000000007</v>
      </c>
    </row>
    <row r="36" spans="1:7" x14ac:dyDescent="0.25">
      <c r="A36" s="1"/>
      <c r="B36" s="23" t="s">
        <v>27</v>
      </c>
      <c r="C36" s="24">
        <v>31</v>
      </c>
      <c r="D36" s="25">
        <f>$E$17*C36</f>
        <v>5.1770000000000005</v>
      </c>
      <c r="E36" s="26">
        <f>$E$23</f>
        <v>1660.72</v>
      </c>
      <c r="F36" s="26">
        <f>E36*D36</f>
        <v>8597.5474400000003</v>
      </c>
    </row>
    <row r="37" spans="1:7" x14ac:dyDescent="0.25">
      <c r="A37" s="31"/>
      <c r="B37" s="32" t="s">
        <v>28</v>
      </c>
      <c r="C37" s="33">
        <f>SUM(C27:C36)</f>
        <v>232</v>
      </c>
      <c r="D37" s="34">
        <f>SUM(D27:D36)</f>
        <v>38.744000000000007</v>
      </c>
      <c r="E37" s="33" t="s">
        <v>29</v>
      </c>
      <c r="F37" s="35">
        <f>F27+F28+F29+F30+F31+F33+F34+F35+F36</f>
        <v>62740.954780000007</v>
      </c>
    </row>
    <row r="38" spans="1:7" x14ac:dyDescent="0.25">
      <c r="A38" s="1"/>
      <c r="B38" s="36"/>
      <c r="C38" s="36"/>
      <c r="D38" s="37"/>
      <c r="E38" s="37"/>
      <c r="F38" s="38"/>
      <c r="G38" s="37"/>
    </row>
    <row r="39" spans="1:7" x14ac:dyDescent="0.25">
      <c r="A39" s="1"/>
      <c r="B39" s="36"/>
      <c r="C39" s="36"/>
      <c r="D39" s="37"/>
      <c r="E39" s="37"/>
      <c r="F39" s="38"/>
      <c r="G39" s="37"/>
    </row>
    <row r="40" spans="1:7" x14ac:dyDescent="0.25">
      <c r="A40" s="1"/>
      <c r="B40" s="36"/>
      <c r="C40" s="36"/>
      <c r="D40" s="37"/>
      <c r="E40" s="37"/>
      <c r="F40" s="38"/>
      <c r="G40" s="37"/>
    </row>
    <row r="41" spans="1:7" x14ac:dyDescent="0.25">
      <c r="A41" s="1"/>
      <c r="B41" s="1" t="s">
        <v>35</v>
      </c>
      <c r="C41" s="1"/>
      <c r="D41" s="1"/>
      <c r="E41" s="1" t="s">
        <v>30</v>
      </c>
      <c r="F41" s="1"/>
      <c r="G41" s="1"/>
    </row>
  </sheetData>
  <mergeCells count="10">
    <mergeCell ref="B10:G10"/>
    <mergeCell ref="B12:F12"/>
    <mergeCell ref="F13:F14"/>
    <mergeCell ref="B17:D17"/>
    <mergeCell ref="B21:G21"/>
    <mergeCell ref="B24:G24"/>
    <mergeCell ref="B18:E18"/>
    <mergeCell ref="B19:E19"/>
    <mergeCell ref="A22:D22"/>
    <mergeCell ref="A23:D23"/>
  </mergeCells>
  <pageMargins left="0.7" right="0.7" top="0.75" bottom="0.75" header="0.3" footer="0.3"/>
  <pageSetup paperSize="9" scale="9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№31</vt:lpstr>
      <vt:lpstr>Расчет №31-1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2018-03-26T13:07:13Z</dcterms:modified>
</cp:coreProperties>
</file>